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I12" i="1" l="1"/>
  <c r="I20" i="1"/>
  <c r="J16" i="1"/>
  <c r="D21" i="1"/>
  <c r="C21" i="1"/>
  <c r="J8" i="1"/>
  <c r="D13" i="1"/>
  <c r="C13" i="1"/>
  <c r="E21" i="1" l="1"/>
  <c r="E13" i="1"/>
  <c r="I10" i="1"/>
  <c r="I9" i="1"/>
  <c r="I19" i="1"/>
  <c r="I17" i="1"/>
  <c r="J13" i="1" l="1"/>
  <c r="J21" i="1"/>
  <c r="I16" i="1"/>
  <c r="I8" i="1"/>
  <c r="I11" i="1"/>
  <c r="I13" i="1" l="1"/>
  <c r="J24" i="1"/>
  <c r="E24" i="1"/>
  <c r="C24" i="1"/>
  <c r="D24" i="1" l="1"/>
  <c r="I18" i="1"/>
  <c r="I21" i="1" s="1"/>
  <c r="H21" i="1" l="1"/>
  <c r="G21" i="1"/>
  <c r="F21" i="1"/>
  <c r="H13" i="1"/>
  <c r="G13" i="1"/>
  <c r="F13" i="1"/>
  <c r="F24" i="1" s="1"/>
  <c r="M2" i="1"/>
  <c r="H24" i="1" l="1"/>
  <c r="G24" i="1"/>
  <c r="I24" i="1"/>
</calcChain>
</file>

<file path=xl/sharedStrings.xml><?xml version="1.0" encoding="utf-8"?>
<sst xmlns="http://schemas.openxmlformats.org/spreadsheetml/2006/main" count="37" uniqueCount="27">
  <si>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</si>
  <si>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</si>
  <si>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</si>
  <si>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</si>
  <si>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</si>
  <si>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</si>
  <si>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</si>
  <si>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</si>
  <si>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</si>
  <si>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</si>
  <si>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</si>
  <si>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</si>
  <si>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</si>
  <si>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</si>
  <si>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</si>
  <si>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</si>
  <si>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</si>
  <si>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 и дымоходов</t>
  </si>
  <si>
    <t>на доме № 38 по ул. Р.Люксембург</t>
  </si>
  <si>
    <t>ООО КФ "Маркитант"</t>
  </si>
  <si>
    <t>нотариус Арсеньева И.Н.</t>
  </si>
  <si>
    <t>Остаток на конец 2024г.</t>
  </si>
  <si>
    <t>ИП Прокулин Д.В.</t>
  </si>
  <si>
    <t>ИП Прокулин Д.В. ( с 01.09.25г.)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</si>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</sst>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3;.&#1095;&#1072;&#1081;&#1082;&#1080;&#1085;&#1086;&#1081;%2043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№43 по ул.Л.ЧАЙКИНОЙ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tabSelected="1" topLeftCell="A7" workbookViewId="0">
      <selection activeCell="Q14" sqref="Q14"/>
    </sheetView>
  </sheetViews>
  <sheetFormatPr defaultColWidth="9.140625" defaultRowHeight="11.25" x14ac:dyDescent="0.2"/>
  <cols>
    <col min="1" max="1" width="5.28515625" style="2" customWidth="1"/>
    <col min="2" max="2" width="42" style="2" customWidth="1"/>
    <col min="3" max="3" width="17.42578125" style="2" customWidth="1"/>
    <col min="4" max="4" width="17" style="2" customWidth="1"/>
    <col min="5" max="5" width="16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7.85546875" style="2" customWidth="1"/>
    <col min="10" max="10" width="17.57031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1:47" ht="18.75" x14ac:dyDescent="0.3">
      <c r="B1" s="1" t="s">
        <v>0</v>
      </c>
    </row>
    <row r="2" spans="1:47" ht="18.75" x14ac:dyDescent="0.3">
      <c r="B2" s="41" t="s">
        <v>24</v>
      </c>
      <c r="C2" s="41"/>
      <c r="D2" s="41"/>
      <c r="E2" s="41"/>
      <c r="M2" s="3">
        <f>XLRPARAMS_exportPath</f>
        <v>0</v>
      </c>
    </row>
    <row r="3" spans="1:47" ht="18.75" x14ac:dyDescent="0.3">
      <c r="B3" s="41" t="s">
        <v>25</v>
      </c>
      <c r="C3" s="41"/>
      <c r="D3" s="41"/>
      <c r="E3" s="41"/>
    </row>
    <row r="4" spans="1:47" ht="18.75" x14ac:dyDescent="0.3">
      <c r="B4" s="41" t="s">
        <v>18</v>
      </c>
      <c r="C4" s="41"/>
    </row>
    <row r="5" spans="1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1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26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1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29" t="s">
        <v>8</v>
      </c>
      <c r="J7" s="13" t="s">
        <v>9</v>
      </c>
      <c r="K7" s="13" t="s">
        <v>10</v>
      </c>
      <c r="L7" s="14"/>
    </row>
    <row r="8" spans="1:47" ht="24.95" customHeight="1" x14ac:dyDescent="0.2">
      <c r="A8" s="2">
        <v>4.38</v>
      </c>
      <c r="B8" s="15" t="s">
        <v>11</v>
      </c>
      <c r="C8" s="16">
        <v>314151.59999999998</v>
      </c>
      <c r="D8" s="16">
        <v>299362.5</v>
      </c>
      <c r="E8" s="38">
        <v>72268</v>
      </c>
      <c r="F8" s="16" t="b">
        <v>0</v>
      </c>
      <c r="G8" s="16">
        <v>19838.22</v>
      </c>
      <c r="H8" s="30">
        <v>0</v>
      </c>
      <c r="I8" s="33">
        <f>C8-D8</f>
        <v>14789.099999999977</v>
      </c>
      <c r="J8" s="35">
        <f>D8+D9+D10+D11+D12-E8</f>
        <v>124773.08000000002</v>
      </c>
      <c r="K8" s="17">
        <v>-226816.79</v>
      </c>
      <c r="L8" s="14"/>
    </row>
    <row r="9" spans="1:47" ht="24.95" customHeight="1" x14ac:dyDescent="0.2">
      <c r="B9" s="15" t="s">
        <v>21</v>
      </c>
      <c r="C9" s="33">
        <v>-125051.82</v>
      </c>
      <c r="D9" s="33">
        <v>-125051.82</v>
      </c>
      <c r="E9" s="39"/>
      <c r="F9" s="33"/>
      <c r="G9" s="33"/>
      <c r="H9" s="30"/>
      <c r="I9" s="33">
        <f>C9-D9</f>
        <v>0</v>
      </c>
      <c r="J9" s="36"/>
      <c r="K9" s="17"/>
      <c r="L9" s="14"/>
    </row>
    <row r="10" spans="1:47" ht="24.95" customHeight="1" x14ac:dyDescent="0.2">
      <c r="B10" s="15" t="s">
        <v>19</v>
      </c>
      <c r="C10" s="33">
        <v>14565.6</v>
      </c>
      <c r="D10" s="33">
        <v>14565.6</v>
      </c>
      <c r="E10" s="39"/>
      <c r="F10" s="33"/>
      <c r="G10" s="33"/>
      <c r="H10" s="30"/>
      <c r="I10" s="33">
        <f>C10-D10</f>
        <v>0</v>
      </c>
      <c r="J10" s="36"/>
      <c r="K10" s="17"/>
      <c r="L10" s="14"/>
    </row>
    <row r="11" spans="1:47" ht="24.95" customHeight="1" x14ac:dyDescent="0.3">
      <c r="B11" s="15" t="s">
        <v>20</v>
      </c>
      <c r="C11" s="33">
        <v>5283.6</v>
      </c>
      <c r="D11" s="33">
        <v>5283.6</v>
      </c>
      <c r="E11" s="39"/>
      <c r="F11" s="16" t="b">
        <v>0</v>
      </c>
      <c r="G11" s="16"/>
      <c r="H11" s="30"/>
      <c r="I11" s="33">
        <f>C11-D11</f>
        <v>0</v>
      </c>
      <c r="J11" s="36"/>
      <c r="K11" s="17"/>
      <c r="L11" s="18"/>
      <c r="Q11" s="22"/>
    </row>
    <row r="12" spans="1:47" ht="24.95" customHeight="1" x14ac:dyDescent="0.3">
      <c r="B12" s="15" t="s">
        <v>23</v>
      </c>
      <c r="C12" s="33">
        <v>2881.2</v>
      </c>
      <c r="D12" s="33">
        <v>2881.2</v>
      </c>
      <c r="E12" s="40"/>
      <c r="F12" s="33"/>
      <c r="G12" s="33"/>
      <c r="H12" s="30"/>
      <c r="I12" s="33">
        <f>C12-D12</f>
        <v>0</v>
      </c>
      <c r="J12" s="37"/>
      <c r="K12" s="17"/>
      <c r="L12" s="18"/>
      <c r="Q12" s="22"/>
    </row>
    <row r="13" spans="1:47" s="22" customFormat="1" ht="24.95" customHeight="1" x14ac:dyDescent="0.3">
      <c r="B13" s="19" t="s">
        <v>12</v>
      </c>
      <c r="C13" s="20">
        <f>C8+C9+C10+C11+C12</f>
        <v>211830.18</v>
      </c>
      <c r="D13" s="20">
        <f>D8+D9+D10+D11+D12</f>
        <v>197041.08000000002</v>
      </c>
      <c r="E13" s="20">
        <f>E8</f>
        <v>72268</v>
      </c>
      <c r="F13" s="20">
        <f>SUM(F8:F11)</f>
        <v>0</v>
      </c>
      <c r="G13" s="20">
        <f>SUM(G8:G11)</f>
        <v>19838.22</v>
      </c>
      <c r="H13" s="20">
        <f>SUM(H8:H11)</f>
        <v>0</v>
      </c>
      <c r="I13" s="20">
        <f>I8+I9+I10+I11</f>
        <v>14789.099999999977</v>
      </c>
      <c r="J13" s="20">
        <f>D13-E13</f>
        <v>124773.08000000002</v>
      </c>
      <c r="K13" s="21">
        <v>-226816.79</v>
      </c>
      <c r="Q13" s="2"/>
    </row>
    <row r="14" spans="1:47" ht="12.75" x14ac:dyDescent="0.2">
      <c r="B14" s="23"/>
      <c r="C14" s="23"/>
      <c r="D14" s="23"/>
      <c r="E14" s="23"/>
      <c r="F14" s="23"/>
      <c r="G14" s="23"/>
      <c r="H14" s="23"/>
      <c r="I14" s="23"/>
      <c r="J14" s="23"/>
      <c r="K14" s="14"/>
      <c r="Q14" s="34"/>
    </row>
    <row r="15" spans="1:47" ht="38.25" x14ac:dyDescent="0.25">
      <c r="B15" s="13"/>
      <c r="C15" s="13" t="s">
        <v>2</v>
      </c>
      <c r="D15" s="13" t="s">
        <v>3</v>
      </c>
      <c r="E15" s="13" t="s">
        <v>4</v>
      </c>
      <c r="F15" s="13" t="s">
        <v>5</v>
      </c>
      <c r="G15" s="13" t="s">
        <v>13</v>
      </c>
      <c r="H15" s="13" t="s">
        <v>7</v>
      </c>
      <c r="I15" s="13" t="s">
        <v>8</v>
      </c>
      <c r="J15" s="13" t="s">
        <v>9</v>
      </c>
      <c r="K15" s="13" t="s">
        <v>10</v>
      </c>
      <c r="L15" s="14"/>
      <c r="Q15" s="25"/>
    </row>
    <row r="16" spans="1:47" s="25" customFormat="1" ht="24.95" customHeight="1" x14ac:dyDescent="0.25">
      <c r="B16" s="15" t="s">
        <v>14</v>
      </c>
      <c r="C16" s="33">
        <v>314151.59999999998</v>
      </c>
      <c r="D16" s="33">
        <v>300003.5</v>
      </c>
      <c r="E16" s="38">
        <v>308718.73</v>
      </c>
      <c r="F16" s="16"/>
      <c r="G16" s="16"/>
      <c r="H16" s="16"/>
      <c r="I16" s="16">
        <f t="shared" ref="I16:I19" si="0">C16-D16</f>
        <v>14148.099999999977</v>
      </c>
      <c r="J16" s="38">
        <f>D16+D17+D18+D19+D20-E16</f>
        <v>39674.76999999996</v>
      </c>
      <c r="K16" s="31">
        <v>0</v>
      </c>
      <c r="L16" s="24"/>
    </row>
    <row r="17" spans="2:17" s="25" customFormat="1" ht="24.95" customHeight="1" x14ac:dyDescent="0.25">
      <c r="B17" s="15" t="s">
        <v>19</v>
      </c>
      <c r="C17" s="33">
        <v>14565.6</v>
      </c>
      <c r="D17" s="33">
        <v>14565.6</v>
      </c>
      <c r="E17" s="39"/>
      <c r="F17" s="33"/>
      <c r="G17" s="33"/>
      <c r="H17" s="33"/>
      <c r="I17" s="33">
        <f t="shared" si="0"/>
        <v>0</v>
      </c>
      <c r="J17" s="39"/>
      <c r="K17" s="31"/>
      <c r="L17" s="24"/>
    </row>
    <row r="18" spans="2:17" s="25" customFormat="1" ht="24.95" customHeight="1" x14ac:dyDescent="0.25">
      <c r="B18" s="15" t="s">
        <v>20</v>
      </c>
      <c r="C18" s="33">
        <v>5283.6</v>
      </c>
      <c r="D18" s="33">
        <v>5283.6</v>
      </c>
      <c r="E18" s="39"/>
      <c r="F18" s="16"/>
      <c r="G18" s="16"/>
      <c r="H18" s="16"/>
      <c r="I18" s="16">
        <f t="shared" si="0"/>
        <v>0</v>
      </c>
      <c r="J18" s="39"/>
      <c r="K18" s="31"/>
    </row>
    <row r="19" spans="2:17" s="25" customFormat="1" ht="24.95" customHeight="1" x14ac:dyDescent="0.3">
      <c r="B19" s="15" t="s">
        <v>17</v>
      </c>
      <c r="C19" s="33">
        <v>26927.279999999999</v>
      </c>
      <c r="D19" s="33">
        <v>25659.599999999999</v>
      </c>
      <c r="E19" s="39"/>
      <c r="F19" s="33"/>
      <c r="G19" s="33"/>
      <c r="H19" s="33"/>
      <c r="I19" s="33">
        <f t="shared" si="0"/>
        <v>1267.6800000000003</v>
      </c>
      <c r="J19" s="39"/>
      <c r="K19" s="31"/>
      <c r="Q19" s="22"/>
    </row>
    <row r="20" spans="2:17" s="25" customFormat="1" ht="24.95" customHeight="1" x14ac:dyDescent="0.3">
      <c r="B20" s="15" t="s">
        <v>22</v>
      </c>
      <c r="C20" s="33">
        <v>2881.2</v>
      </c>
      <c r="D20" s="33">
        <v>2881.2</v>
      </c>
      <c r="E20" s="40"/>
      <c r="F20" s="33"/>
      <c r="G20" s="33"/>
      <c r="H20" s="33"/>
      <c r="I20" s="33">
        <f>C20-D20</f>
        <v>0</v>
      </c>
      <c r="J20" s="40"/>
      <c r="K20" s="31"/>
      <c r="Q20" s="22"/>
    </row>
    <row r="21" spans="2:17" s="22" customFormat="1" ht="24.95" customHeight="1" x14ac:dyDescent="0.3">
      <c r="B21" s="19" t="s">
        <v>15</v>
      </c>
      <c r="C21" s="20">
        <f>C16+C17+C18+C19+C20</f>
        <v>363809.27999999997</v>
      </c>
      <c r="D21" s="20">
        <f>D16+D17+D18+D19+D20</f>
        <v>348393.49999999994</v>
      </c>
      <c r="E21" s="20">
        <f>E16</f>
        <v>308718.73</v>
      </c>
      <c r="F21" s="20">
        <f>SUM(F16:F16)</f>
        <v>0</v>
      </c>
      <c r="G21" s="20">
        <f>SUM(G16:G16)</f>
        <v>0</v>
      </c>
      <c r="H21" s="20">
        <f>SUM(H16:H16)</f>
        <v>0</v>
      </c>
      <c r="I21" s="20">
        <f>I16+I17+I18+I19</f>
        <v>15415.779999999977</v>
      </c>
      <c r="J21" s="20">
        <f>J16</f>
        <v>39674.76999999996</v>
      </c>
      <c r="K21" s="32">
        <v>-133325.04999999999</v>
      </c>
      <c r="Q21" s="2"/>
    </row>
    <row r="22" spans="2:17" ht="15.75" customHeight="1" x14ac:dyDescent="0.2">
      <c r="B22" s="26"/>
      <c r="C22" s="26"/>
      <c r="D22" s="26"/>
      <c r="E22" s="26"/>
      <c r="F22" s="26"/>
      <c r="G22" s="26"/>
      <c r="H22" s="26"/>
      <c r="I22" s="26"/>
      <c r="J22" s="26"/>
    </row>
    <row r="23" spans="2:17" ht="6.75" hidden="1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Q23" s="22"/>
    </row>
    <row r="24" spans="2:17" s="22" customFormat="1" ht="24.95" customHeight="1" x14ac:dyDescent="0.3">
      <c r="B24" s="19" t="s">
        <v>16</v>
      </c>
      <c r="C24" s="20">
        <f t="shared" ref="C24:J24" si="1">C13+C21</f>
        <v>575639.46</v>
      </c>
      <c r="D24" s="20">
        <f t="shared" si="1"/>
        <v>545434.57999999996</v>
      </c>
      <c r="E24" s="20">
        <f t="shared" si="1"/>
        <v>380986.73</v>
      </c>
      <c r="F24" s="20">
        <f t="shared" si="1"/>
        <v>0</v>
      </c>
      <c r="G24" s="20">
        <f t="shared" si="1"/>
        <v>19838.22</v>
      </c>
      <c r="H24" s="20">
        <f t="shared" si="1"/>
        <v>0</v>
      </c>
      <c r="I24" s="20">
        <f t="shared" si="1"/>
        <v>30204.879999999954</v>
      </c>
      <c r="J24" s="20">
        <f t="shared" si="1"/>
        <v>164447.84999999998</v>
      </c>
      <c r="K24" s="21">
        <v>-360141.84</v>
      </c>
      <c r="Q24" s="2"/>
    </row>
    <row r="26" spans="2:17" ht="12.75" x14ac:dyDescent="0.2">
      <c r="B26" s="27"/>
    </row>
    <row r="27" spans="2:17" x14ac:dyDescent="0.2">
      <c r="B27" s="28"/>
    </row>
  </sheetData>
  <mergeCells count="7">
    <mergeCell ref="J8:J12"/>
    <mergeCell ref="J16:J20"/>
    <mergeCell ref="B2:E2"/>
    <mergeCell ref="B3:E3"/>
    <mergeCell ref="B4:C4"/>
    <mergeCell ref="E8:E12"/>
    <mergeCell ref="E16:E20"/>
  </mergeCells>
  <conditionalFormatting sqref="B8:B13 B16:B21">
    <cfRule type="expression" dxfId="0" priority="4" stopIfTrue="1">
      <formula>$F8=TRUE</formula>
    </cfRule>
  </conditionalFormatting>
  <pageMargins left="0.51181102362204722" right="0.51181102362204722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2026-02-10T06:57:15Z</dcterms:modified>
</cp:coreProperties>
</file>