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I14" i="1"/>
  <c r="E16" i="1"/>
  <c r="D16" i="1"/>
  <c r="C16" i="1"/>
  <c r="J8" i="1"/>
  <c r="E10" i="1"/>
  <c r="D10" i="1"/>
  <c r="C10" i="1"/>
  <c r="I15" i="1" l="1"/>
  <c r="F16" i="1"/>
  <c r="G16" i="1"/>
  <c r="H16" i="1"/>
  <c r="J16" i="1" l="1"/>
  <c r="J10" i="1"/>
  <c r="E19" i="1"/>
  <c r="I13" i="1"/>
  <c r="I16" i="1" s="1"/>
  <c r="D19" i="1" l="1"/>
  <c r="J19" i="1" s="1"/>
  <c r="C19" i="1"/>
  <c r="H10" i="1" l="1"/>
  <c r="H19" i="1" s="1"/>
  <c r="G10" i="1"/>
  <c r="G19" i="1" s="1"/>
  <c r="F10" i="1"/>
  <c r="F19" i="1" s="1"/>
  <c r="I8" i="1"/>
  <c r="I10" i="1" s="1"/>
  <c r="B4" i="1"/>
  <c r="M2" i="1"/>
  <c r="I19" i="1" l="1"/>
</calcChain>
</file>

<file path=xl/sharedStrings.xml><?xml version="1.0" encoding="utf-8"?>
<sst xmlns="http://schemas.openxmlformats.org/spreadsheetml/2006/main" count="31" uniqueCount="22">
  <si>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</si>
  <si>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</si>
  <si>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</si>
  <si>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</si>
  <si>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</si>
  <si>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</si>
  <si>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</si>
  <si>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</si>
  <si>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</si>
  <si>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</si>
  <si>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</si>
  <si>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</si>
  <si>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</si>
  <si>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</si>
  <si>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</si>
  <si>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</si>
  <si>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</si>
  <si>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 xml:space="preserve">Обслуживание  ОДПУ                                                    </t>
  </si>
  <si>
    <t>Остаток на конец 2024г.</t>
  </si>
  <si>
    <t>по статье "Ремонт жилья" за период с 01.01.2025 по 31.12.2025г.</t>
  </si>
  <si>
    <t>и статье "Содержание жилья" за период с 01.01.2025 по 31.12.2025.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</si>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</sst>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4;&#1072;&#1088;&#1080;&#1091;&#1087;&#1086;&#1083;&#1100;&#1089;&#1082;&#1086;&#1077;%207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№7 по ул.МАРИУПОЛЬСКОЕ ШОССЕ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"/>
  <sheetViews>
    <sheetView tabSelected="1" workbookViewId="0">
      <selection activeCell="S12" sqref="S12"/>
    </sheetView>
  </sheetViews>
  <sheetFormatPr defaultColWidth="9.140625" defaultRowHeight="11.25" x14ac:dyDescent="0.2"/>
  <cols>
    <col min="1" max="1" width="7.7109375" style="2" customWidth="1"/>
    <col min="2" max="2" width="33.85546875" style="2" customWidth="1"/>
    <col min="3" max="3" width="18" style="2" customWidth="1"/>
    <col min="4" max="4" width="17.85546875" style="2" customWidth="1"/>
    <col min="5" max="5" width="18.57031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85546875" style="2" customWidth="1"/>
    <col min="10" max="10" width="16.425781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29" t="s">
        <v>19</v>
      </c>
      <c r="C2" s="29"/>
      <c r="D2" s="29"/>
      <c r="E2" s="29"/>
      <c r="M2" s="3">
        <f>XLRPARAMS_exportPath</f>
        <v>0</v>
      </c>
    </row>
    <row r="3" spans="2:47" ht="18.75" x14ac:dyDescent="0.3">
      <c r="B3" s="29" t="s">
        <v>20</v>
      </c>
      <c r="C3" s="29"/>
      <c r="D3" s="29"/>
      <c r="E3" s="29"/>
      <c r="F3" s="29"/>
      <c r="G3" s="29"/>
      <c r="H3" s="29"/>
      <c r="I3" s="29"/>
    </row>
    <row r="4" spans="2:47" ht="18.75" x14ac:dyDescent="0.3">
      <c r="B4" s="1" t="str">
        <f>XLRPARAMS_Title</f>
        <v>на доме №7 по ул.МАРИУПОЛЬСКОЕ ШОССЕ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21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47.25" customHeight="1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s="18" customFormat="1" ht="24.95" customHeight="1" x14ac:dyDescent="0.25">
      <c r="B8" s="15" t="s">
        <v>11</v>
      </c>
      <c r="C8" s="16">
        <v>507667.08</v>
      </c>
      <c r="D8" s="16">
        <v>498987.85</v>
      </c>
      <c r="E8" s="30">
        <v>130381</v>
      </c>
      <c r="F8" s="16" t="b">
        <v>0</v>
      </c>
      <c r="G8" s="16">
        <v>44743.34</v>
      </c>
      <c r="H8" s="16">
        <v>0</v>
      </c>
      <c r="I8" s="16">
        <f>C8-D8</f>
        <v>8679.2300000000396</v>
      </c>
      <c r="J8" s="30">
        <f>D8+D9-E8</f>
        <v>427444.79000000004</v>
      </c>
      <c r="K8" s="17">
        <v>-150525.48000000001</v>
      </c>
    </row>
    <row r="9" spans="2:47" s="18" customFormat="1" ht="24.95" customHeight="1" x14ac:dyDescent="0.25">
      <c r="B9" s="15" t="s">
        <v>18</v>
      </c>
      <c r="C9" s="16">
        <v>58837.94</v>
      </c>
      <c r="D9" s="16">
        <v>58837.94</v>
      </c>
      <c r="E9" s="32"/>
      <c r="F9" s="16"/>
      <c r="G9" s="16"/>
      <c r="H9" s="16"/>
      <c r="I9" s="16"/>
      <c r="J9" s="32"/>
      <c r="K9" s="17"/>
    </row>
    <row r="10" spans="2:47" s="23" customFormat="1" ht="24.95" customHeight="1" x14ac:dyDescent="0.3">
      <c r="B10" s="20" t="s">
        <v>12</v>
      </c>
      <c r="C10" s="21">
        <f>C8+C9</f>
        <v>566505.02</v>
      </c>
      <c r="D10" s="21">
        <f>D8+D9</f>
        <v>557825.79</v>
      </c>
      <c r="E10" s="21">
        <f>E8</f>
        <v>130381</v>
      </c>
      <c r="F10" s="21">
        <f>SUM(F8:F8)</f>
        <v>0</v>
      </c>
      <c r="G10" s="21">
        <f>SUM(G8:G8)</f>
        <v>44743.34</v>
      </c>
      <c r="H10" s="21">
        <f>SUM(H8:H8)</f>
        <v>0</v>
      </c>
      <c r="I10" s="21">
        <f>I8+I9</f>
        <v>8679.2300000000396</v>
      </c>
      <c r="J10" s="21">
        <f>D10-E10</f>
        <v>427444.79000000004</v>
      </c>
      <c r="K10" s="22">
        <v>-150525.48000000001</v>
      </c>
    </row>
    <row r="11" spans="2:47" ht="12.75" x14ac:dyDescent="0.2">
      <c r="B11" s="14"/>
      <c r="C11" s="24"/>
      <c r="D11" s="24"/>
      <c r="E11" s="24"/>
      <c r="F11" s="24"/>
      <c r="G11" s="24"/>
      <c r="H11" s="24"/>
      <c r="I11" s="24"/>
      <c r="J11" s="24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s="18" customFormat="1" ht="24.95" customHeight="1" x14ac:dyDescent="0.25">
      <c r="B13" s="15" t="s">
        <v>14</v>
      </c>
      <c r="C13" s="16">
        <v>554114.52</v>
      </c>
      <c r="D13" s="16">
        <v>543070.74</v>
      </c>
      <c r="E13" s="30">
        <v>640454.98</v>
      </c>
      <c r="F13" s="16"/>
      <c r="G13" s="16"/>
      <c r="H13" s="16"/>
      <c r="I13" s="16">
        <f>C13-D13</f>
        <v>11043.780000000028</v>
      </c>
      <c r="J13" s="30">
        <f>D13+D14+D15-E13-E15</f>
        <v>-23064.70000000007</v>
      </c>
      <c r="K13" s="17"/>
      <c r="L13" s="19"/>
    </row>
    <row r="14" spans="2:47" s="18" customFormat="1" ht="24.95" customHeight="1" x14ac:dyDescent="0.25">
      <c r="B14" s="15" t="s">
        <v>18</v>
      </c>
      <c r="C14" s="16">
        <v>38859.07</v>
      </c>
      <c r="D14" s="16">
        <v>38859.07</v>
      </c>
      <c r="E14" s="32"/>
      <c r="F14" s="16"/>
      <c r="G14" s="16"/>
      <c r="H14" s="16"/>
      <c r="I14" s="16">
        <f>C14-D14</f>
        <v>0</v>
      </c>
      <c r="J14" s="31"/>
      <c r="K14" s="17"/>
      <c r="L14" s="19"/>
    </row>
    <row r="15" spans="2:47" s="18" customFormat="1" ht="32.1" customHeight="1" x14ac:dyDescent="0.2">
      <c r="B15" s="27" t="s">
        <v>17</v>
      </c>
      <c r="C15" s="16">
        <v>48078.36</v>
      </c>
      <c r="D15" s="16">
        <v>47360.47</v>
      </c>
      <c r="E15" s="16">
        <v>11900</v>
      </c>
      <c r="F15" s="16"/>
      <c r="G15" s="16"/>
      <c r="H15" s="16"/>
      <c r="I15" s="16">
        <f>C15-D15</f>
        <v>717.88999999999942</v>
      </c>
      <c r="J15" s="32"/>
      <c r="K15" s="17"/>
      <c r="L15" s="19"/>
    </row>
    <row r="16" spans="2:47" s="23" customFormat="1" ht="24.95" customHeight="1" x14ac:dyDescent="0.3">
      <c r="B16" s="20" t="s">
        <v>15</v>
      </c>
      <c r="C16" s="21">
        <f>C13+C14+C15</f>
        <v>641051.94999999995</v>
      </c>
      <c r="D16" s="21">
        <f>D13+D14+D15</f>
        <v>629290.27999999991</v>
      </c>
      <c r="E16" s="21">
        <f>E13+E15</f>
        <v>652354.98</v>
      </c>
      <c r="F16" s="21">
        <f>SUM(F13:F13)</f>
        <v>0</v>
      </c>
      <c r="G16" s="21">
        <f>SUM(G13:G13)</f>
        <v>0</v>
      </c>
      <c r="H16" s="21">
        <f>SUM(H13:H13)</f>
        <v>0</v>
      </c>
      <c r="I16" s="21">
        <f>I13+I14+I15</f>
        <v>11761.670000000027</v>
      </c>
      <c r="J16" s="21">
        <f>D16-E16</f>
        <v>-23064.70000000007</v>
      </c>
      <c r="K16" s="22"/>
    </row>
    <row r="17" spans="1:11" s="18" customFormat="1" ht="24.95" customHeight="1" x14ac:dyDescent="0.2">
      <c r="C17" s="25"/>
      <c r="D17" s="25"/>
      <c r="E17" s="25"/>
      <c r="F17" s="25"/>
      <c r="G17" s="25"/>
      <c r="H17" s="25"/>
      <c r="I17" s="25"/>
      <c r="J17" s="25"/>
    </row>
    <row r="18" spans="1:11" s="18" customFormat="1" ht="6" customHeight="1" x14ac:dyDescent="0.2">
      <c r="C18" s="25"/>
      <c r="D18" s="25"/>
      <c r="E18" s="25"/>
      <c r="F18" s="25"/>
      <c r="G18" s="25"/>
      <c r="H18" s="25"/>
      <c r="I18" s="25"/>
      <c r="J18" s="25"/>
    </row>
    <row r="19" spans="1:11" s="23" customFormat="1" ht="27" customHeight="1" x14ac:dyDescent="0.3">
      <c r="B19" s="20" t="s">
        <v>16</v>
      </c>
      <c r="C19" s="21">
        <f t="shared" ref="C19:I19" si="0">C10+C16</f>
        <v>1207556.97</v>
      </c>
      <c r="D19" s="21">
        <f t="shared" si="0"/>
        <v>1187116.0699999998</v>
      </c>
      <c r="E19" s="21">
        <f t="shared" si="0"/>
        <v>782735.98</v>
      </c>
      <c r="F19" s="21">
        <f t="shared" si="0"/>
        <v>0</v>
      </c>
      <c r="G19" s="21">
        <f t="shared" si="0"/>
        <v>44743.34</v>
      </c>
      <c r="H19" s="21">
        <f t="shared" si="0"/>
        <v>0</v>
      </c>
      <c r="I19" s="21">
        <f t="shared" si="0"/>
        <v>20440.900000000067</v>
      </c>
      <c r="J19" s="21">
        <f>D19-E19</f>
        <v>404380.08999999985</v>
      </c>
      <c r="K19" s="22"/>
    </row>
    <row r="20" spans="1:11" ht="24.75" customHeight="1" x14ac:dyDescent="0.2"/>
    <row r="22" spans="1:11" ht="19.5" customHeight="1" x14ac:dyDescent="0.2">
      <c r="B22" s="26"/>
    </row>
    <row r="24" spans="1:1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</row>
  </sheetData>
  <mergeCells count="7">
    <mergeCell ref="A24:J24"/>
    <mergeCell ref="B2:E2"/>
    <mergeCell ref="B3:I3"/>
    <mergeCell ref="J13:J15"/>
    <mergeCell ref="E8:E9"/>
    <mergeCell ref="J8:J9"/>
    <mergeCell ref="E13:E14"/>
  </mergeCells>
  <conditionalFormatting sqref="B8:B10 B13:B16">
    <cfRule type="expression" dxfId="3" priority="7" stopIfTrue="1">
      <formula>$F8=TRUE</formula>
    </cfRule>
  </conditionalFormatting>
  <conditionalFormatting sqref="B15">
    <cfRule type="expression" dxfId="2" priority="5" stopIfTrue="1">
      <formula>$F15=TRUE</formula>
    </cfRule>
  </conditionalFormatting>
  <conditionalFormatting sqref="B15">
    <cfRule type="expression" dxfId="1" priority="2" stopIfTrue="1">
      <formula>$F15=TRUE</formula>
    </cfRule>
  </conditionalFormatting>
  <conditionalFormatting sqref="B15">
    <cfRule type="expression" dxfId="0" priority="1" stopIfTrue="1">
      <formula>$F15=TRUE</formula>
    </cfRule>
  </conditionalFormatting>
  <pageMargins left="0.70866141732283472" right="0.70866141732283472" top="0.15748031496062992" bottom="0.15748031496062992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2026-02-04T09:48:17Z</dcterms:modified>
</cp:coreProperties>
</file>