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XLRPARAMS_exportPath" hidden="1">[1]XLR_NoRangeSheet!$E$6</definedName>
    <definedName name="XLRPARAMS_Title" hidden="1">[1]XLR_NoRangeSheet!$B$6</definedName>
  </definedNames>
  <calcPr calcId="162913"/>
</workbook>
</file>

<file path=xl/calcChain.xml><?xml version="1.0" encoding="utf-8"?>
<calcChain xmlns="http://schemas.openxmlformats.org/spreadsheetml/2006/main">
  <c r="J14" i="1" l="1"/>
  <c r="D20" i="1"/>
  <c r="C20" i="1"/>
  <c r="J8" i="1"/>
  <c r="I9" i="1"/>
  <c r="D11" i="1"/>
  <c r="C11" i="1"/>
  <c r="D23" i="1" l="1"/>
  <c r="C23" i="1"/>
  <c r="I19" i="1"/>
  <c r="I18" i="1"/>
  <c r="E20" i="1"/>
  <c r="I17" i="1"/>
  <c r="I10" i="1"/>
  <c r="I16" i="1"/>
  <c r="I15" i="1"/>
  <c r="J20" i="1" l="1"/>
  <c r="J11" i="1"/>
  <c r="E11" i="1"/>
  <c r="E23" i="1" s="1"/>
  <c r="I14" i="1"/>
  <c r="I20" i="1" s="1"/>
  <c r="I8" i="1"/>
  <c r="I11" i="1" s="1"/>
  <c r="J23" i="1" l="1"/>
  <c r="H20" i="1" l="1"/>
  <c r="G20" i="1"/>
  <c r="F20" i="1"/>
  <c r="H11" i="1"/>
  <c r="G11" i="1"/>
  <c r="F11" i="1"/>
  <c r="F23" i="1" s="1"/>
  <c r="B4" i="1"/>
  <c r="M2" i="1"/>
  <c r="H23" i="1" l="1"/>
  <c r="G23" i="1"/>
  <c r="I23" i="1"/>
</calcChain>
</file>

<file path=xl/sharedStrings.xml><?xml version="1.0" encoding="utf-8"?>
<sst xmlns="http://schemas.openxmlformats.org/spreadsheetml/2006/main" count="35" uniqueCount="26">
  <si>
    <t>Информация о собранных и израсходованных денежных средствах</t>
  </si>
  <si>
    <t>по состоянию на</t>
  </si>
  <si>
    <t>Начислено, руб.</t>
  </si>
  <si>
    <t>Оплачено, руб.</t>
  </si>
  <si>
    <t>Выполнено работ на сумму, руб.</t>
  </si>
  <si>
    <t>bold</t>
  </si>
  <si>
    <t>Выполненно работ на сумму, руб.
(без учета выплат)</t>
  </si>
  <si>
    <t>Выплаты за услуги ЕРКЦ и банков, руб.</t>
  </si>
  <si>
    <t>Задолженность по данной статье, 
руб.</t>
  </si>
  <si>
    <t>Остаток по заданному периоду, руб.</t>
  </si>
  <si>
    <t>Остаток с 
01.05.05г., руб.</t>
  </si>
  <si>
    <t>Ремонт жилья</t>
  </si>
  <si>
    <t>Ремонт жилья: итого</t>
  </si>
  <si>
    <t>Выполненно работ на сумму, руб.</t>
  </si>
  <si>
    <t>Содержание жилья</t>
  </si>
  <si>
    <t xml:space="preserve"> Содержание жилья: итого</t>
  </si>
  <si>
    <t>ИТОГО</t>
  </si>
  <si>
    <t>МБУК ЦБС г.Таганрог</t>
  </si>
  <si>
    <t>Проверка вент.каналов и дымоходов</t>
  </si>
  <si>
    <t>Обслуживание ОПУ</t>
  </si>
  <si>
    <t>Уборка придомовой территории</t>
  </si>
  <si>
    <t>Уборка лестничных клетей</t>
  </si>
  <si>
    <t>Остаток на конец 2024г.</t>
  </si>
  <si>
    <t>по статье "Ремонт жилья" за период с 01.01.2025 по 31.12.2025г.</t>
  </si>
  <si>
    <t>и статье "Содержание жилья" за период с 01.01.2025 по 31.12.2025г.</t>
  </si>
  <si>
    <t>01.01.2026г.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</si>
</sst>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NumberFormat="1" applyFont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/>
    <xf numFmtId="0" fontId="2" fillId="0" borderId="0" xfId="0" applyFont="1" applyFill="1"/>
    <xf numFmtId="0" fontId="5" fillId="0" borderId="0" xfId="0" applyFont="1" applyFill="1" applyBorder="1" applyAlignment="1">
      <alignment horizontal="right" vertical="top"/>
    </xf>
    <xf numFmtId="14" fontId="5" fillId="0" borderId="0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vertical="center"/>
    </xf>
    <xf numFmtId="0" fontId="5" fillId="0" borderId="0" xfId="0" applyFont="1"/>
    <xf numFmtId="14" fontId="2" fillId="0" borderId="0" xfId="0" applyNumberFormat="1" applyFont="1" applyAlignment="1">
      <alignment horizontal="left"/>
    </xf>
    <xf numFmtId="0" fontId="2" fillId="0" borderId="5" xfId="0" applyFont="1" applyBorder="1"/>
    <xf numFmtId="0" fontId="5" fillId="2" borderId="2" xfId="0" applyFont="1" applyFill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/>
    </xf>
    <xf numFmtId="4" fontId="1" fillId="0" borderId="7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1">
    <dxf>
      <font>
        <b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6;&#1090;&#1095;&#1077;&#1090;&#1099;%20&#1085;&#1072;%20&#1089;&#1072;&#1081;&#1090;\&#1080;&#1085;&#1090;&#1077;&#1088;&#1085;&#1077;&#1090;\&#1048;&#1053;&#1058;&#1045;&#1056;&#1053;&#1045;&#1058;\&#1086;&#1090;&#1095;&#1077;&#1090;&#1099;%20&#1085;&#1072;%20&#1089;&#1072;&#1081;&#1090;\&#1053;&#1040;&#1064;%20&#1057;&#1040;&#1049;&#1058;\2014%20&#1075;&#1086;&#1076;\&#1054;&#1089;&#1090;&#1072;&#1090;&#1082;&#1080;%20&#1076;&#1077;&#1085;&#1077;&#1078;&#1085;&#1099;&#1093;%20&#1089;&#1088;&#1077;&#1076;&#1089;&#1090;&#1074;%20&#1079;&#1072;%202014%20&#1075;&#1086;&#1076;\&#1083;.&#1095;&#1072;&#1081;&#1082;&#1080;&#1085;&#1086;&#1081;%2043\&#1054;&#1057;&#1058;&#1040;&#1058;&#1050;&#1048;%20&#1044;&#1045;&#1053;&#1045;&#1046;&#1053;&#1067;&#1061;%20&#1057;&#1056;&#1045;&#1044;&#1057;&#1058;&#1042;%20&#1053;&#1040;%201%20&#1054;&#1050;&#1058;&#1071;&#1041;&#1056;&#1071;%202014%20&#1043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ок денежных средств"/>
      <sheetName val="XLR_NoRangeSheet"/>
    </sheetNames>
    <sheetDataSet>
      <sheetData sheetId="0"/>
      <sheetData sheetId="1">
        <row r="6">
          <cell r="B6" t="str">
            <v>на доме №43 по ул.Л.ЧАЙКИНОЙ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27"/>
  <sheetViews>
    <sheetView tabSelected="1" topLeftCell="A4" workbookViewId="0">
      <selection activeCell="S12" sqref="S12"/>
    </sheetView>
  </sheetViews>
  <sheetFormatPr defaultColWidth="9.140625" defaultRowHeight="11.25" x14ac:dyDescent="0.2"/>
  <cols>
    <col min="1" max="1" width="5.28515625" style="2" customWidth="1"/>
    <col min="2" max="2" width="39.140625" style="2" customWidth="1"/>
    <col min="3" max="3" width="17.42578125" style="2" customWidth="1"/>
    <col min="4" max="4" width="17" style="2" customWidth="1"/>
    <col min="5" max="5" width="16.28515625" style="2" customWidth="1"/>
    <col min="6" max="6" width="17.85546875" style="2" hidden="1" customWidth="1"/>
    <col min="7" max="7" width="18" style="2" hidden="1" customWidth="1"/>
    <col min="8" max="8" width="19.42578125" style="2" hidden="1" customWidth="1"/>
    <col min="9" max="9" width="17.85546875" style="2" customWidth="1"/>
    <col min="10" max="10" width="17.5703125" style="2" customWidth="1"/>
    <col min="11" max="11" width="17.85546875" style="2" hidden="1" customWidth="1"/>
    <col min="12" max="12" width="12.7109375" style="2" customWidth="1"/>
    <col min="13" max="13" width="13.140625" style="2" hidden="1" customWidth="1"/>
    <col min="14" max="14" width="5.7109375" style="2" customWidth="1"/>
    <col min="15" max="16" width="8.28515625" style="2" customWidth="1"/>
    <col min="17" max="17" width="9.140625" style="2" customWidth="1"/>
    <col min="18" max="18" width="11.42578125" style="2" customWidth="1"/>
    <col min="19" max="19" width="10.5703125" style="2" customWidth="1"/>
    <col min="20" max="20" width="11.140625" style="2" customWidth="1"/>
    <col min="21" max="21" width="11.42578125" style="2" customWidth="1"/>
    <col min="22" max="22" width="11" style="2" customWidth="1"/>
    <col min="23" max="23" width="11.42578125" style="2" customWidth="1"/>
    <col min="24" max="24" width="20.85546875" style="2" customWidth="1"/>
    <col min="25" max="25" width="10.28515625" style="2" hidden="1" customWidth="1"/>
    <col min="26" max="26" width="10.7109375" style="2" hidden="1" customWidth="1"/>
    <col min="27" max="27" width="10.28515625" style="2" hidden="1" customWidth="1"/>
    <col min="28" max="28" width="9.42578125" style="2" hidden="1" customWidth="1"/>
    <col min="29" max="29" width="8.5703125" style="2" hidden="1" customWidth="1"/>
    <col min="30" max="30" width="9.42578125" style="2" hidden="1" customWidth="1"/>
    <col min="31" max="31" width="11.140625" style="2" customWidth="1"/>
    <col min="32" max="32" width="11.42578125" style="2" customWidth="1"/>
    <col min="33" max="33" width="11" style="2" customWidth="1"/>
    <col min="34" max="34" width="11.42578125" style="2" customWidth="1"/>
    <col min="35" max="35" width="11.140625" style="2" customWidth="1"/>
    <col min="36" max="36" width="11.42578125" style="2" customWidth="1"/>
    <col min="37" max="37" width="11" style="2" customWidth="1"/>
    <col min="38" max="38" width="11.42578125" style="2" customWidth="1"/>
    <col min="39" max="39" width="7" style="2" customWidth="1"/>
    <col min="40" max="41" width="14.7109375" style="2" customWidth="1"/>
    <col min="42" max="42" width="5.42578125" style="2" customWidth="1"/>
    <col min="43" max="43" width="5.85546875" style="2" customWidth="1"/>
    <col min="44" max="44" width="5.85546875" style="2" hidden="1" customWidth="1"/>
    <col min="45" max="46" width="7" style="2" customWidth="1"/>
    <col min="47" max="47" width="10.85546875" style="2" customWidth="1"/>
    <col min="48" max="48" width="9.28515625" style="2" customWidth="1"/>
    <col min="49" max="49" width="9.28515625" style="2" hidden="1" customWidth="1"/>
    <col min="50" max="16384" width="9.140625" style="2"/>
  </cols>
  <sheetData>
    <row r="1" spans="2:47" ht="18.75" x14ac:dyDescent="0.3">
      <c r="B1" s="1" t="s">
        <v>0</v>
      </c>
    </row>
    <row r="2" spans="2:47" ht="18.75" x14ac:dyDescent="0.3">
      <c r="B2" s="35" t="s">
        <v>23</v>
      </c>
      <c r="C2" s="35"/>
      <c r="D2" s="35"/>
      <c r="E2" s="35"/>
      <c r="M2" s="3">
        <f>XLRPARAMS_exportPath</f>
        <v>0</v>
      </c>
    </row>
    <row r="3" spans="2:47" ht="18.75" x14ac:dyDescent="0.3">
      <c r="B3" s="35" t="s">
        <v>24</v>
      </c>
      <c r="C3" s="35"/>
      <c r="D3" s="35"/>
      <c r="E3" s="35"/>
    </row>
    <row r="4" spans="2:47" ht="18.75" x14ac:dyDescent="0.3">
      <c r="B4" s="1" t="str">
        <f>XLRPARAMS_Title</f>
        <v>на доме №43 по ул.Л.ЧАЙКИНОЙ</v>
      </c>
    </row>
    <row r="5" spans="2:47" s="10" customFormat="1" ht="18.75" hidden="1" x14ac:dyDescent="0.3">
      <c r="B5" s="1"/>
      <c r="C5" s="4"/>
      <c r="D5" s="5"/>
      <c r="E5" s="5"/>
      <c r="F5" s="5"/>
      <c r="G5" s="4"/>
      <c r="H5" s="4"/>
      <c r="I5" s="6"/>
      <c r="J5" s="6"/>
      <c r="K5" s="6"/>
      <c r="L5" s="6"/>
      <c r="M5" s="7"/>
      <c r="N5" s="7"/>
      <c r="O5" s="7"/>
      <c r="P5" s="7"/>
      <c r="Q5" s="7"/>
      <c r="R5" s="7"/>
      <c r="S5" s="7"/>
      <c r="T5" s="8"/>
      <c r="U5" s="8"/>
      <c r="V5" s="8"/>
      <c r="W5" s="8"/>
      <c r="X5" s="8"/>
      <c r="Y5" s="9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6"/>
      <c r="AN5" s="6"/>
      <c r="AO5" s="6"/>
      <c r="AP5" s="6"/>
      <c r="AQ5" s="6"/>
      <c r="AR5" s="6"/>
      <c r="AS5" s="6"/>
      <c r="AT5" s="6"/>
      <c r="AU5" s="6"/>
    </row>
    <row r="6" spans="2:47" s="10" customFormat="1" ht="18.75" x14ac:dyDescent="0.3">
      <c r="B6" s="1"/>
      <c r="C6" s="4"/>
      <c r="D6" s="5"/>
      <c r="E6" s="5"/>
      <c r="F6" s="5"/>
      <c r="G6" s="4"/>
      <c r="H6" s="4"/>
      <c r="I6" s="11" t="s">
        <v>1</v>
      </c>
      <c r="J6" s="12" t="s">
        <v>25</v>
      </c>
      <c r="L6" s="6"/>
      <c r="M6" s="7"/>
      <c r="N6" s="7"/>
      <c r="O6" s="7"/>
      <c r="P6" s="7"/>
      <c r="Q6" s="7"/>
      <c r="R6" s="7"/>
      <c r="S6" s="7"/>
      <c r="T6" s="8"/>
      <c r="U6" s="8"/>
      <c r="V6" s="8"/>
      <c r="W6" s="8"/>
      <c r="X6" s="8"/>
      <c r="Y6" s="9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6"/>
      <c r="AN6" s="6"/>
      <c r="AO6" s="6"/>
      <c r="AP6" s="6"/>
      <c r="AQ6" s="6"/>
      <c r="AR6" s="6"/>
      <c r="AS6" s="6"/>
      <c r="AT6" s="6"/>
      <c r="AU6" s="6"/>
    </row>
    <row r="7" spans="2:47" ht="38.25" x14ac:dyDescent="0.2">
      <c r="B7" s="13"/>
      <c r="C7" s="13" t="s">
        <v>2</v>
      </c>
      <c r="D7" s="13" t="s">
        <v>3</v>
      </c>
      <c r="E7" s="13" t="s">
        <v>4</v>
      </c>
      <c r="F7" s="13" t="s">
        <v>5</v>
      </c>
      <c r="G7" s="13" t="s">
        <v>6</v>
      </c>
      <c r="H7" s="13" t="s">
        <v>7</v>
      </c>
      <c r="I7" s="29" t="s">
        <v>8</v>
      </c>
      <c r="J7" s="13" t="s">
        <v>9</v>
      </c>
      <c r="K7" s="13" t="s">
        <v>10</v>
      </c>
      <c r="L7" s="14"/>
    </row>
    <row r="8" spans="2:47" ht="24.95" customHeight="1" x14ac:dyDescent="0.2">
      <c r="B8" s="15" t="s">
        <v>11</v>
      </c>
      <c r="C8" s="16">
        <v>290494.15000000002</v>
      </c>
      <c r="D8" s="16">
        <v>281333.56</v>
      </c>
      <c r="E8" s="36">
        <v>140211</v>
      </c>
      <c r="F8" s="16" t="b">
        <v>0</v>
      </c>
      <c r="G8" s="16">
        <v>19838.22</v>
      </c>
      <c r="H8" s="30">
        <v>0</v>
      </c>
      <c r="I8" s="34">
        <f>C8-D8</f>
        <v>9160.5900000000256</v>
      </c>
      <c r="J8" s="38">
        <f>D8+D9+D10-E8</f>
        <v>173762.41000000003</v>
      </c>
      <c r="K8" s="17">
        <v>-226816.79</v>
      </c>
      <c r="L8" s="14"/>
    </row>
    <row r="9" spans="2:47" ht="24.95" customHeight="1" x14ac:dyDescent="0.2">
      <c r="B9" s="15" t="s">
        <v>22</v>
      </c>
      <c r="C9" s="34">
        <v>26508.45</v>
      </c>
      <c r="D9" s="34">
        <v>26508.45</v>
      </c>
      <c r="E9" s="37"/>
      <c r="F9" s="34"/>
      <c r="G9" s="34"/>
      <c r="H9" s="30"/>
      <c r="I9" s="34">
        <f>C9-D9</f>
        <v>0</v>
      </c>
      <c r="J9" s="39"/>
      <c r="K9" s="17"/>
      <c r="L9" s="14"/>
    </row>
    <row r="10" spans="2:47" ht="24.95" customHeight="1" x14ac:dyDescent="0.2">
      <c r="B10" s="15" t="s">
        <v>17</v>
      </c>
      <c r="C10" s="34">
        <v>6131.4</v>
      </c>
      <c r="D10" s="34">
        <v>6131.4</v>
      </c>
      <c r="E10" s="37"/>
      <c r="F10" s="34"/>
      <c r="G10" s="34"/>
      <c r="H10" s="30"/>
      <c r="I10" s="34">
        <f>C10-D10</f>
        <v>0</v>
      </c>
      <c r="J10" s="39"/>
      <c r="K10" s="17"/>
      <c r="L10" s="14"/>
    </row>
    <row r="11" spans="2:47" s="21" customFormat="1" ht="24.95" customHeight="1" x14ac:dyDescent="0.3">
      <c r="B11" s="18" t="s">
        <v>12</v>
      </c>
      <c r="C11" s="19">
        <f>C8+C9+C10</f>
        <v>323134.00000000006</v>
      </c>
      <c r="D11" s="19">
        <f>D8+D9+D10</f>
        <v>313973.41000000003</v>
      </c>
      <c r="E11" s="19">
        <f>E8</f>
        <v>140211</v>
      </c>
      <c r="F11" s="19">
        <f>SUM(F8:F10)</f>
        <v>0</v>
      </c>
      <c r="G11" s="19">
        <f>SUM(G8:G10)</f>
        <v>19838.22</v>
      </c>
      <c r="H11" s="19">
        <f>SUM(H8:H10)</f>
        <v>0</v>
      </c>
      <c r="I11" s="19">
        <f>I8+I9+I10</f>
        <v>9160.5900000000256</v>
      </c>
      <c r="J11" s="19">
        <f>J8</f>
        <v>173762.41000000003</v>
      </c>
      <c r="K11" s="20">
        <v>-226816.79</v>
      </c>
      <c r="Q11" s="2"/>
    </row>
    <row r="12" spans="2:47" ht="12.75" x14ac:dyDescent="0.2">
      <c r="B12" s="22"/>
      <c r="C12" s="22"/>
      <c r="D12" s="22"/>
      <c r="E12" s="22"/>
      <c r="F12" s="22"/>
      <c r="G12" s="22"/>
      <c r="H12" s="22"/>
      <c r="I12" s="22"/>
      <c r="J12" s="22"/>
      <c r="K12" s="14"/>
      <c r="Q12" s="28"/>
    </row>
    <row r="13" spans="2:47" ht="38.25" x14ac:dyDescent="0.25">
      <c r="B13" s="13"/>
      <c r="C13" s="13" t="s">
        <v>2</v>
      </c>
      <c r="D13" s="13" t="s">
        <v>3</v>
      </c>
      <c r="E13" s="13" t="s">
        <v>4</v>
      </c>
      <c r="F13" s="13" t="s">
        <v>5</v>
      </c>
      <c r="G13" s="13" t="s">
        <v>13</v>
      </c>
      <c r="H13" s="13" t="s">
        <v>7</v>
      </c>
      <c r="I13" s="13" t="s">
        <v>8</v>
      </c>
      <c r="J13" s="13" t="s">
        <v>9</v>
      </c>
      <c r="K13" s="13" t="s">
        <v>10</v>
      </c>
      <c r="L13" s="14"/>
      <c r="Q13" s="24"/>
    </row>
    <row r="14" spans="2:47" s="24" customFormat="1" ht="24.95" customHeight="1" x14ac:dyDescent="0.25">
      <c r="B14" s="15" t="s">
        <v>14</v>
      </c>
      <c r="C14" s="34">
        <v>290494.15000000002</v>
      </c>
      <c r="D14" s="34">
        <v>281333.56</v>
      </c>
      <c r="E14" s="36">
        <v>363526.32</v>
      </c>
      <c r="F14" s="16"/>
      <c r="G14" s="16"/>
      <c r="H14" s="16"/>
      <c r="I14" s="16">
        <f t="shared" ref="I14:I17" si="0">C14-D14</f>
        <v>9160.5900000000256</v>
      </c>
      <c r="J14" s="36">
        <f>D14+D15+D16+D17+D18+D19-E14-E18-E19</f>
        <v>-893.60000000006403</v>
      </c>
      <c r="K14" s="32">
        <v>0</v>
      </c>
      <c r="L14" s="23"/>
    </row>
    <row r="15" spans="2:47" s="24" customFormat="1" ht="24.95" customHeight="1" x14ac:dyDescent="0.25">
      <c r="B15" s="15" t="s">
        <v>17</v>
      </c>
      <c r="C15" s="34">
        <v>6131.4</v>
      </c>
      <c r="D15" s="34">
        <v>6131.4</v>
      </c>
      <c r="E15" s="37"/>
      <c r="F15" s="34"/>
      <c r="G15" s="34"/>
      <c r="H15" s="34"/>
      <c r="I15" s="34">
        <f t="shared" si="0"/>
        <v>0</v>
      </c>
      <c r="J15" s="37"/>
      <c r="K15" s="32"/>
      <c r="L15" s="23"/>
    </row>
    <row r="16" spans="2:47" s="24" customFormat="1" ht="24.95" customHeight="1" x14ac:dyDescent="0.3">
      <c r="B16" s="15" t="s">
        <v>18</v>
      </c>
      <c r="C16" s="34">
        <v>52635.3</v>
      </c>
      <c r="D16" s="34">
        <v>51755.35</v>
      </c>
      <c r="E16" s="37"/>
      <c r="F16" s="34"/>
      <c r="G16" s="34"/>
      <c r="H16" s="34"/>
      <c r="I16" s="34">
        <f t="shared" si="0"/>
        <v>879.95000000000437</v>
      </c>
      <c r="J16" s="37"/>
      <c r="K16" s="32"/>
      <c r="Q16" s="21"/>
    </row>
    <row r="17" spans="2:17" s="24" customFormat="1" ht="24.95" customHeight="1" x14ac:dyDescent="0.3">
      <c r="B17" s="15" t="s">
        <v>19</v>
      </c>
      <c r="C17" s="34">
        <v>27895.88</v>
      </c>
      <c r="D17" s="34">
        <v>27458.68</v>
      </c>
      <c r="E17" s="40"/>
      <c r="F17" s="34"/>
      <c r="G17" s="34"/>
      <c r="H17" s="34"/>
      <c r="I17" s="34">
        <f t="shared" si="0"/>
        <v>437.20000000000073</v>
      </c>
      <c r="J17" s="37"/>
      <c r="K17" s="32"/>
      <c r="Q17" s="21"/>
    </row>
    <row r="18" spans="2:17" s="24" customFormat="1" ht="24.95" customHeight="1" x14ac:dyDescent="0.3">
      <c r="B18" s="15" t="s">
        <v>20</v>
      </c>
      <c r="C18" s="34">
        <v>144752.34</v>
      </c>
      <c r="D18" s="34">
        <v>142447.82999999999</v>
      </c>
      <c r="E18" s="34">
        <v>144752.34</v>
      </c>
      <c r="F18" s="34"/>
      <c r="G18" s="34"/>
      <c r="H18" s="34"/>
      <c r="I18" s="34">
        <f>C18-D18</f>
        <v>2304.5100000000093</v>
      </c>
      <c r="J18" s="37"/>
      <c r="K18" s="32"/>
      <c r="Q18" s="21"/>
    </row>
    <row r="19" spans="2:17" s="24" customFormat="1" ht="24.95" customHeight="1" x14ac:dyDescent="0.3">
      <c r="B19" s="15" t="s">
        <v>21</v>
      </c>
      <c r="C19" s="34">
        <v>151320</v>
      </c>
      <c r="D19" s="34">
        <v>149578.23999999999</v>
      </c>
      <c r="E19" s="34">
        <v>151320</v>
      </c>
      <c r="F19" s="34"/>
      <c r="G19" s="34"/>
      <c r="H19" s="34"/>
      <c r="I19" s="34">
        <f>C19-D19</f>
        <v>1741.7600000000093</v>
      </c>
      <c r="J19" s="40"/>
      <c r="K19" s="32"/>
      <c r="Q19" s="21"/>
    </row>
    <row r="20" spans="2:17" s="21" customFormat="1" ht="24.95" customHeight="1" x14ac:dyDescent="0.3">
      <c r="B20" s="18" t="s">
        <v>15</v>
      </c>
      <c r="C20" s="19">
        <f>C14+C15+C16+C17+C18+C19</f>
        <v>673229.07000000007</v>
      </c>
      <c r="D20" s="19">
        <f>D14+D15+D16+D17+D18+D19</f>
        <v>658705.05999999994</v>
      </c>
      <c r="E20" s="19">
        <f>E14+E18+E19</f>
        <v>659598.66</v>
      </c>
      <c r="F20" s="19">
        <f>SUM(F14:F14)</f>
        <v>0</v>
      </c>
      <c r="G20" s="19">
        <f>SUM(G14:G14)</f>
        <v>0</v>
      </c>
      <c r="H20" s="19">
        <f>SUM(H14:H14)</f>
        <v>0</v>
      </c>
      <c r="I20" s="19">
        <f>I14+I15+I16+I17+I18+I19</f>
        <v>14524.010000000049</v>
      </c>
      <c r="J20" s="31">
        <f>D20-E20</f>
        <v>-893.60000000009313</v>
      </c>
      <c r="K20" s="33">
        <v>-133325.04999999999</v>
      </c>
      <c r="Q20" s="2"/>
    </row>
    <row r="21" spans="2:17" ht="15.75" customHeight="1" x14ac:dyDescent="0.2">
      <c r="B21" s="25"/>
      <c r="C21" s="25"/>
      <c r="D21" s="25"/>
      <c r="E21" s="25"/>
      <c r="F21" s="25"/>
      <c r="G21" s="25"/>
      <c r="H21" s="25"/>
      <c r="I21" s="25"/>
      <c r="J21" s="25"/>
    </row>
    <row r="22" spans="2:17" ht="6.75" hidden="1" customHeight="1" x14ac:dyDescent="0.3">
      <c r="B22" s="25"/>
      <c r="C22" s="25"/>
      <c r="D22" s="25"/>
      <c r="E22" s="25"/>
      <c r="F22" s="25"/>
      <c r="G22" s="25"/>
      <c r="H22" s="25"/>
      <c r="I22" s="25"/>
      <c r="J22" s="25"/>
      <c r="Q22" s="21"/>
    </row>
    <row r="23" spans="2:17" s="21" customFormat="1" ht="24.95" customHeight="1" x14ac:dyDescent="0.3">
      <c r="B23" s="18" t="s">
        <v>16</v>
      </c>
      <c r="C23" s="19">
        <f>C11+C20</f>
        <v>996363.07000000007</v>
      </c>
      <c r="D23" s="19">
        <f>D11+D20</f>
        <v>972678.47</v>
      </c>
      <c r="E23" s="19">
        <f>E11+E20</f>
        <v>799809.66</v>
      </c>
      <c r="F23" s="19">
        <f t="shared" ref="F23:I23" si="1">F11+F20</f>
        <v>0</v>
      </c>
      <c r="G23" s="19">
        <f t="shared" si="1"/>
        <v>19838.22</v>
      </c>
      <c r="H23" s="19">
        <f t="shared" si="1"/>
        <v>0</v>
      </c>
      <c r="I23" s="19">
        <f t="shared" si="1"/>
        <v>23684.600000000075</v>
      </c>
      <c r="J23" s="19">
        <f>D23-E23</f>
        <v>172868.80999999994</v>
      </c>
      <c r="K23" s="20">
        <v>-360141.84</v>
      </c>
      <c r="Q23" s="2"/>
    </row>
    <row r="25" spans="2:17" ht="12.75" x14ac:dyDescent="0.2">
      <c r="B25" s="26"/>
    </row>
    <row r="27" spans="2:17" x14ac:dyDescent="0.2">
      <c r="B27" s="27"/>
    </row>
  </sheetData>
  <mergeCells count="6">
    <mergeCell ref="B2:E2"/>
    <mergeCell ref="B3:E3"/>
    <mergeCell ref="E8:E10"/>
    <mergeCell ref="J8:J10"/>
    <mergeCell ref="E14:E17"/>
    <mergeCell ref="J14:J19"/>
  </mergeCells>
  <conditionalFormatting sqref="B8:B11 B14:B20">
    <cfRule type="expression" dxfId="0" priority="1" stopIfTrue="1">
      <formula>$F8=TRUE</formula>
    </cfRule>
  </conditionalFormatting>
  <pageMargins left="0.51181102362204722" right="0.51181102362204722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2026-02-11T09:36:47Z</dcterms:modified>
</cp:coreProperties>
</file>