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XLRPARAMS_exportPath" hidden="1">[1]XLR_NoRangeSheet!$E$6</definedName>
    <definedName name="XLRPARAMS_Title" hidden="1">[1]XLR_NoRangeSheet!$B$6</definedName>
  </definedNames>
  <calcPr calcId="162913"/>
</workbook>
</file>

<file path=xl/calcChain.xml><?xml version="1.0" encoding="utf-8"?>
<calcChain xmlns="http://schemas.openxmlformats.org/spreadsheetml/2006/main">
  <c r="J13" i="1" l="1"/>
  <c r="D19" i="1"/>
  <c r="C19" i="1"/>
  <c r="J8" i="1"/>
  <c r="D10" i="1"/>
  <c r="C10" i="1"/>
  <c r="I18" i="1"/>
  <c r="I17" i="1"/>
  <c r="E19" i="1"/>
  <c r="I16" i="1"/>
  <c r="I9" i="1"/>
  <c r="I15" i="1"/>
  <c r="I14" i="1"/>
  <c r="J19" i="1" l="1"/>
  <c r="J10" i="1"/>
  <c r="E10" i="1"/>
  <c r="I13" i="1"/>
  <c r="I19" i="1" s="1"/>
  <c r="I8" i="1"/>
  <c r="I10" i="1" s="1"/>
  <c r="J22" i="1" l="1"/>
  <c r="E22" i="1"/>
  <c r="C22" i="1"/>
  <c r="D22" i="1" l="1"/>
  <c r="H19" i="1" l="1"/>
  <c r="G19" i="1"/>
  <c r="F19" i="1"/>
  <c r="H10" i="1"/>
  <c r="G10" i="1"/>
  <c r="F10" i="1"/>
  <c r="F22" i="1" s="1"/>
  <c r="B4" i="1"/>
  <c r="M2" i="1"/>
  <c r="H22" i="1" l="1"/>
  <c r="G22" i="1"/>
  <c r="I22" i="1"/>
</calcChain>
</file>

<file path=xl/sharedStrings.xml><?xml version="1.0" encoding="utf-8"?>
<sst xmlns="http://schemas.openxmlformats.org/spreadsheetml/2006/main" count="34" uniqueCount="25">
  <si>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</si>
  <si>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</si>
  <si>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</si>
  <si>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</si>
  <si>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</si>
  <si>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</si>
  <si>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</si>
  <si>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Выплаты за услуги ЕРКЦ и банков, руб.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</si>
  <si>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</si>
  <si>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</si>
  <si>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</si>
  <si>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</si>
  <si>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</si>
  <si>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</si>
  <si>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</si>
  <si>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 xml:space="preserve"> Содержание жилья: итого</t>
  </si>
  <si>
    <t>ИТОГО</t>
  </si>
  <si>
    <t>МБУК ЦБС г.Таганрог</t>
  </si>
  <si>
    <t>Проверка вент.каналов и дымоходов</t>
  </si>
  <si>
    <t>Обслуживание ОПУ</t>
  </si>
  <si>
    <t>Уборка придомовой территории</t>
  </si>
  <si>
    <t>Уборка лестничных клетей</t>
  </si>
  <si>
    <t>по статье "Ремонт жилья" за период с 01.08.2024 по 31.12.2024г.</t>
  </si>
  <si>
    <t>и статье "Содержание жилья" за период с 01.08.2024 по 31.12.2024г.</t>
  </si>
  <si>
    <t>01.01.2025г.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</si>
</sst>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2" fillId="0" borderId="5" xfId="0" applyFont="1" applyBorder="1"/>
    <xf numFmtId="0" fontId="5" fillId="2" borderId="2" xfId="0" applyFont="1" applyFill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6;&#1090;&#1095;&#1077;&#1090;&#1099;%20&#1085;&#1072;%20&#1089;&#1072;&#1081;&#1090;\&#1080;&#1085;&#1090;&#1077;&#1088;&#1085;&#1077;&#1090;\&#1048;&#1053;&#1058;&#1045;&#1056;&#1053;&#1045;&#1058;\&#1086;&#1090;&#1095;&#1077;&#1090;&#1099;%20&#1085;&#1072;%20&#1089;&#1072;&#1081;&#1090;\&#1053;&#1040;&#1064;%20&#1057;&#1040;&#1049;&#1058;\2014%20&#1075;&#1086;&#1076;\&#1054;&#1089;&#1090;&#1072;&#1090;&#1082;&#1080;%20&#1076;&#1077;&#1085;&#1077;&#1078;&#1085;&#1099;&#1093;%20&#1089;&#1088;&#1077;&#1076;&#1089;&#1090;&#1074;%20&#1079;&#1072;%202014%20&#1075;&#1086;&#1076;\&#1083;.&#1095;&#1072;&#1081;&#1082;&#1080;&#1085;&#1086;&#1081;%2043\&#1054;&#1057;&#1058;&#1040;&#1058;&#1050;&#1048;%20&#1044;&#1045;&#1053;&#1045;&#1046;&#1053;&#1067;&#1061;%20&#1057;&#1056;&#1045;&#1044;&#1057;&#1058;&#1042;%20&#1053;&#1040;%201%20&#1054;&#1050;&#1058;&#1071;&#1041;&#1056;&#1071;%202014%20&#1043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ок денежных средств"/>
      <sheetName val="XLR_NoRangeSheet"/>
    </sheetNames>
    <sheetDataSet>
      <sheetData sheetId="0"/>
      <sheetData sheetId="1">
        <row r="6">
          <cell r="B6" t="str">
            <v>на доме №43 по ул.Л.ЧАЙКИНОЙ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6"/>
  <sheetViews>
    <sheetView tabSelected="1" workbookViewId="0">
      <selection activeCell="Q17" sqref="Q17"/>
    </sheetView>
  </sheetViews>
  <sheetFormatPr defaultColWidth="9.140625" defaultRowHeight="11.25" x14ac:dyDescent="0.2"/>
  <cols>
    <col min="1" max="1" width="5.28515625" style="2" customWidth="1"/>
    <col min="2" max="2" width="39.140625" style="2" customWidth="1"/>
    <col min="3" max="3" width="17.42578125" style="2" customWidth="1"/>
    <col min="4" max="4" width="17" style="2" customWidth="1"/>
    <col min="5" max="5" width="16.28515625" style="2" customWidth="1"/>
    <col min="6" max="6" width="17.85546875" style="2" hidden="1" customWidth="1"/>
    <col min="7" max="7" width="18" style="2" hidden="1" customWidth="1"/>
    <col min="8" max="8" width="19.42578125" style="2" hidden="1" customWidth="1"/>
    <col min="9" max="9" width="17.85546875" style="2" customWidth="1"/>
    <col min="10" max="10" width="17.5703125" style="2" customWidth="1"/>
    <col min="11" max="11" width="17.85546875" style="2" hidden="1" customWidth="1"/>
    <col min="12" max="12" width="12.7109375" style="2" customWidth="1"/>
    <col min="13" max="13" width="13.140625" style="2" hidden="1" customWidth="1"/>
    <col min="14" max="14" width="5.7109375" style="2" customWidth="1"/>
    <col min="15" max="16" width="8.28515625" style="2" customWidth="1"/>
    <col min="17" max="17" width="9.140625" style="2" customWidth="1"/>
    <col min="18" max="18" width="11.42578125" style="2" customWidth="1"/>
    <col min="19" max="19" width="10.5703125" style="2" customWidth="1"/>
    <col min="20" max="20" width="11.140625" style="2" customWidth="1"/>
    <col min="21" max="21" width="11.42578125" style="2" customWidth="1"/>
    <col min="22" max="22" width="11" style="2" customWidth="1"/>
    <col min="23" max="23" width="11.42578125" style="2" customWidth="1"/>
    <col min="24" max="24" width="20.85546875" style="2" customWidth="1"/>
    <col min="25" max="25" width="10.28515625" style="2" hidden="1" customWidth="1"/>
    <col min="26" max="26" width="10.7109375" style="2" hidden="1" customWidth="1"/>
    <col min="27" max="27" width="10.28515625" style="2" hidden="1" customWidth="1"/>
    <col min="28" max="28" width="9.42578125" style="2" hidden="1" customWidth="1"/>
    <col min="29" max="29" width="8.5703125" style="2" hidden="1" customWidth="1"/>
    <col min="30" max="30" width="9.42578125" style="2" hidden="1" customWidth="1"/>
    <col min="31" max="31" width="11.140625" style="2" customWidth="1"/>
    <col min="32" max="32" width="11.42578125" style="2" customWidth="1"/>
    <col min="33" max="33" width="11" style="2" customWidth="1"/>
    <col min="34" max="34" width="11.42578125" style="2" customWidth="1"/>
    <col min="35" max="35" width="11.140625" style="2" customWidth="1"/>
    <col min="36" max="36" width="11.42578125" style="2" customWidth="1"/>
    <col min="37" max="37" width="11" style="2" customWidth="1"/>
    <col min="38" max="38" width="11.42578125" style="2" customWidth="1"/>
    <col min="39" max="39" width="7" style="2" customWidth="1"/>
    <col min="40" max="41" width="14.7109375" style="2" customWidth="1"/>
    <col min="42" max="42" width="5.42578125" style="2" customWidth="1"/>
    <col min="43" max="43" width="5.85546875" style="2" customWidth="1"/>
    <col min="44" max="44" width="5.85546875" style="2" hidden="1" customWidth="1"/>
    <col min="45" max="46" width="7" style="2" customWidth="1"/>
    <col min="47" max="47" width="10.85546875" style="2" customWidth="1"/>
    <col min="48" max="48" width="9.28515625" style="2" customWidth="1"/>
    <col min="49" max="49" width="9.28515625" style="2" hidden="1" customWidth="1"/>
    <col min="50" max="16384" width="9.140625" style="2"/>
  </cols>
  <sheetData>
    <row r="1" spans="2:47" ht="18.75" x14ac:dyDescent="0.3">
      <c r="B1" s="1" t="s">
        <v>0</v>
      </c>
    </row>
    <row r="2" spans="2:47" ht="18.75" x14ac:dyDescent="0.3">
      <c r="B2" s="35" t="s">
        <v>22</v>
      </c>
      <c r="C2" s="35"/>
      <c r="D2" s="35"/>
      <c r="E2" s="35"/>
      <c r="M2" s="3">
        <f>XLRPARAMS_exportPath</f>
        <v>0</v>
      </c>
    </row>
    <row r="3" spans="2:47" ht="18.75" x14ac:dyDescent="0.3">
      <c r="B3" s="35" t="s">
        <v>23</v>
      </c>
      <c r="C3" s="35"/>
      <c r="D3" s="35"/>
      <c r="E3" s="35"/>
    </row>
    <row r="4" spans="2:47" ht="18.75" x14ac:dyDescent="0.3">
      <c r="B4" s="1" t="str">
        <f>XLRPARAMS_Title</f>
        <v>на доме №43 по ул.Л.ЧАЙКИНОЙ</v>
      </c>
    </row>
    <row r="5" spans="2:47" s="10" customFormat="1" ht="18.75" hidden="1" x14ac:dyDescent="0.3">
      <c r="B5" s="1"/>
      <c r="C5" s="4"/>
      <c r="D5" s="5"/>
      <c r="E5" s="5"/>
      <c r="F5" s="5"/>
      <c r="G5" s="4"/>
      <c r="H5" s="4"/>
      <c r="I5" s="6"/>
      <c r="J5" s="6"/>
      <c r="K5" s="6"/>
      <c r="L5" s="6"/>
      <c r="M5" s="7"/>
      <c r="N5" s="7"/>
      <c r="O5" s="7"/>
      <c r="P5" s="7"/>
      <c r="Q5" s="7"/>
      <c r="R5" s="7"/>
      <c r="S5" s="7"/>
      <c r="T5" s="8"/>
      <c r="U5" s="8"/>
      <c r="V5" s="8"/>
      <c r="W5" s="8"/>
      <c r="X5" s="8"/>
      <c r="Y5" s="9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6"/>
      <c r="AN5" s="6"/>
      <c r="AO5" s="6"/>
      <c r="AP5" s="6"/>
      <c r="AQ5" s="6"/>
      <c r="AR5" s="6"/>
      <c r="AS5" s="6"/>
      <c r="AT5" s="6"/>
      <c r="AU5" s="6"/>
    </row>
    <row r="6" spans="2:47" s="10" customFormat="1" ht="18.75" x14ac:dyDescent="0.3">
      <c r="B6" s="1"/>
      <c r="C6" s="4"/>
      <c r="D6" s="5"/>
      <c r="E6" s="5"/>
      <c r="F6" s="5"/>
      <c r="G6" s="4"/>
      <c r="H6" s="4"/>
      <c r="I6" s="11" t="s">
        <v>1</v>
      </c>
      <c r="J6" s="12" t="s">
        <v>24</v>
      </c>
      <c r="L6" s="6"/>
      <c r="M6" s="7"/>
      <c r="N6" s="7"/>
      <c r="O6" s="7"/>
      <c r="P6" s="7"/>
      <c r="Q6" s="7"/>
      <c r="R6" s="7"/>
      <c r="S6" s="7"/>
      <c r="T6" s="8"/>
      <c r="U6" s="8"/>
      <c r="V6" s="8"/>
      <c r="W6" s="8"/>
      <c r="X6" s="8"/>
      <c r="Y6" s="9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6"/>
      <c r="AN6" s="6"/>
      <c r="AO6" s="6"/>
      <c r="AP6" s="6"/>
      <c r="AQ6" s="6"/>
      <c r="AR6" s="6"/>
      <c r="AS6" s="6"/>
      <c r="AT6" s="6"/>
      <c r="AU6" s="6"/>
    </row>
    <row r="7" spans="2:47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29" t="s">
        <v>8</v>
      </c>
      <c r="J7" s="13" t="s">
        <v>9</v>
      </c>
      <c r="K7" s="13" t="s">
        <v>10</v>
      </c>
      <c r="L7" s="14"/>
    </row>
    <row r="8" spans="2:47" ht="24.95" customHeight="1" x14ac:dyDescent="0.2">
      <c r="B8" s="15" t="s">
        <v>11</v>
      </c>
      <c r="C8" s="16">
        <v>120612.25</v>
      </c>
      <c r="D8" s="16">
        <v>118686.18</v>
      </c>
      <c r="E8" s="36">
        <v>85340</v>
      </c>
      <c r="F8" s="16" t="b">
        <v>0</v>
      </c>
      <c r="G8" s="16">
        <v>19838.22</v>
      </c>
      <c r="H8" s="30">
        <v>0</v>
      </c>
      <c r="I8" s="34">
        <f>C8-D8</f>
        <v>1926.070000000007</v>
      </c>
      <c r="J8" s="38">
        <f>D8+D9-E8</f>
        <v>35668.929999999993</v>
      </c>
      <c r="K8" s="17">
        <v>-226816.79</v>
      </c>
      <c r="L8" s="14"/>
    </row>
    <row r="9" spans="2:47" ht="24.95" customHeight="1" x14ac:dyDescent="0.2">
      <c r="B9" s="15" t="s">
        <v>17</v>
      </c>
      <c r="C9" s="34">
        <v>2322.75</v>
      </c>
      <c r="D9" s="34">
        <v>2322.75</v>
      </c>
      <c r="E9" s="37"/>
      <c r="F9" s="34"/>
      <c r="G9" s="34"/>
      <c r="H9" s="30"/>
      <c r="I9" s="34">
        <f>C9-D9</f>
        <v>0</v>
      </c>
      <c r="J9" s="39"/>
      <c r="K9" s="17"/>
      <c r="L9" s="14"/>
    </row>
    <row r="10" spans="2:47" s="21" customFormat="1" ht="24.95" customHeight="1" x14ac:dyDescent="0.3">
      <c r="B10" s="18" t="s">
        <v>12</v>
      </c>
      <c r="C10" s="19">
        <f>C8+C9</f>
        <v>122935</v>
      </c>
      <c r="D10" s="19">
        <f>D8+D9</f>
        <v>121008.93</v>
      </c>
      <c r="E10" s="19">
        <f>E8</f>
        <v>85340</v>
      </c>
      <c r="F10" s="19">
        <f>SUM(F8:F9)</f>
        <v>0</v>
      </c>
      <c r="G10" s="19">
        <f>SUM(G8:G9)</f>
        <v>19838.22</v>
      </c>
      <c r="H10" s="19">
        <f>SUM(H8:H9)</f>
        <v>0</v>
      </c>
      <c r="I10" s="19">
        <f>I8+I9</f>
        <v>1926.070000000007</v>
      </c>
      <c r="J10" s="19">
        <f>J8</f>
        <v>35668.929999999993</v>
      </c>
      <c r="K10" s="20">
        <v>-226816.79</v>
      </c>
      <c r="Q10" s="2"/>
    </row>
    <row r="11" spans="2:47" ht="12.75" x14ac:dyDescent="0.2">
      <c r="B11" s="22"/>
      <c r="C11" s="22"/>
      <c r="D11" s="22"/>
      <c r="E11" s="22"/>
      <c r="F11" s="22"/>
      <c r="G11" s="22"/>
      <c r="H11" s="22"/>
      <c r="I11" s="22"/>
      <c r="J11" s="22"/>
      <c r="K11" s="14"/>
      <c r="Q11" s="28"/>
    </row>
    <row r="12" spans="2:47" ht="38.25" x14ac:dyDescent="0.25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13</v>
      </c>
      <c r="H12" s="13" t="s">
        <v>7</v>
      </c>
      <c r="I12" s="13" t="s">
        <v>8</v>
      </c>
      <c r="J12" s="13" t="s">
        <v>9</v>
      </c>
      <c r="K12" s="13" t="s">
        <v>10</v>
      </c>
      <c r="L12" s="14"/>
      <c r="Q12" s="24"/>
    </row>
    <row r="13" spans="2:47" s="24" customFormat="1" ht="24.95" customHeight="1" x14ac:dyDescent="0.25">
      <c r="B13" s="15" t="s">
        <v>14</v>
      </c>
      <c r="C13" s="34">
        <v>120612.25</v>
      </c>
      <c r="D13" s="34">
        <v>117859.14</v>
      </c>
      <c r="E13" s="36">
        <v>162269.87</v>
      </c>
      <c r="F13" s="16"/>
      <c r="G13" s="16"/>
      <c r="H13" s="16"/>
      <c r="I13" s="16">
        <f t="shared" ref="I13:I16" si="0">C13-D13</f>
        <v>2753.1100000000006</v>
      </c>
      <c r="J13" s="36">
        <f>D13+D14+D15+D16+D17+D18-E13-E17-E18</f>
        <v>-9160.4799999999959</v>
      </c>
      <c r="K13" s="32">
        <v>0</v>
      </c>
      <c r="L13" s="23"/>
    </row>
    <row r="14" spans="2:47" s="24" customFormat="1" ht="24.95" customHeight="1" x14ac:dyDescent="0.25">
      <c r="B14" s="15" t="s">
        <v>17</v>
      </c>
      <c r="C14" s="34">
        <v>2322.75</v>
      </c>
      <c r="D14" s="34">
        <v>2322.75</v>
      </c>
      <c r="E14" s="37"/>
      <c r="F14" s="34"/>
      <c r="G14" s="34"/>
      <c r="H14" s="34"/>
      <c r="I14" s="34">
        <f t="shared" si="0"/>
        <v>0</v>
      </c>
      <c r="J14" s="37"/>
      <c r="K14" s="32"/>
      <c r="L14" s="23"/>
    </row>
    <row r="15" spans="2:47" s="24" customFormat="1" ht="24.95" customHeight="1" x14ac:dyDescent="0.3">
      <c r="B15" s="15" t="s">
        <v>18</v>
      </c>
      <c r="C15" s="34">
        <v>21929.5</v>
      </c>
      <c r="D15" s="34">
        <v>21870.05</v>
      </c>
      <c r="E15" s="37"/>
      <c r="F15" s="34"/>
      <c r="G15" s="34"/>
      <c r="H15" s="34"/>
      <c r="I15" s="34">
        <f t="shared" si="0"/>
        <v>59.450000000000728</v>
      </c>
      <c r="J15" s="37"/>
      <c r="K15" s="32"/>
      <c r="Q15" s="21"/>
    </row>
    <row r="16" spans="2:47" s="24" customFormat="1" ht="24.95" customHeight="1" x14ac:dyDescent="0.3">
      <c r="B16" s="15" t="s">
        <v>19</v>
      </c>
      <c r="C16" s="34">
        <v>11622.7</v>
      </c>
      <c r="D16" s="34">
        <v>11591.21</v>
      </c>
      <c r="E16" s="40"/>
      <c r="F16" s="34"/>
      <c r="G16" s="34"/>
      <c r="H16" s="34"/>
      <c r="I16" s="34">
        <f t="shared" si="0"/>
        <v>31.490000000001601</v>
      </c>
      <c r="J16" s="37"/>
      <c r="K16" s="32"/>
      <c r="Q16" s="21"/>
    </row>
    <row r="17" spans="2:17" s="24" customFormat="1" ht="24.95" customHeight="1" x14ac:dyDescent="0.3">
      <c r="B17" s="15" t="s">
        <v>20</v>
      </c>
      <c r="C17" s="34">
        <v>60307.3</v>
      </c>
      <c r="D17" s="34">
        <v>60143.76</v>
      </c>
      <c r="E17" s="34">
        <v>60307.3</v>
      </c>
      <c r="F17" s="34"/>
      <c r="G17" s="34"/>
      <c r="H17" s="34"/>
      <c r="I17" s="34">
        <f>C17-D17</f>
        <v>163.54000000000087</v>
      </c>
      <c r="J17" s="37"/>
      <c r="K17" s="32"/>
      <c r="Q17" s="21"/>
    </row>
    <row r="18" spans="2:17" s="24" customFormat="1" ht="24.95" customHeight="1" x14ac:dyDescent="0.3">
      <c r="B18" s="15" t="s">
        <v>21</v>
      </c>
      <c r="C18" s="34">
        <v>63050</v>
      </c>
      <c r="D18" s="34">
        <v>62679.78</v>
      </c>
      <c r="E18" s="34">
        <v>63050</v>
      </c>
      <c r="F18" s="34"/>
      <c r="G18" s="34"/>
      <c r="H18" s="34"/>
      <c r="I18" s="34">
        <f>C18-D18</f>
        <v>370.22000000000116</v>
      </c>
      <c r="J18" s="40"/>
      <c r="K18" s="32"/>
      <c r="Q18" s="21"/>
    </row>
    <row r="19" spans="2:17" s="21" customFormat="1" ht="24.95" customHeight="1" x14ac:dyDescent="0.3">
      <c r="B19" s="18" t="s">
        <v>15</v>
      </c>
      <c r="C19" s="19">
        <f>C13+C14+C15+C16+C17+C18</f>
        <v>279844.5</v>
      </c>
      <c r="D19" s="19">
        <f>D13+D14+D15+D16+D17+D18</f>
        <v>276466.69</v>
      </c>
      <c r="E19" s="19">
        <f>E13+E17+E18</f>
        <v>285627.17</v>
      </c>
      <c r="F19" s="19">
        <f>SUM(F13:F13)</f>
        <v>0</v>
      </c>
      <c r="G19" s="19">
        <f>SUM(G13:G13)</f>
        <v>0</v>
      </c>
      <c r="H19" s="19">
        <f>SUM(H13:H13)</f>
        <v>0</v>
      </c>
      <c r="I19" s="19">
        <f>I13+I14+I15+I16+I17+I18</f>
        <v>3377.8100000000049</v>
      </c>
      <c r="J19" s="31">
        <f>D19-E19</f>
        <v>-9160.4799999999814</v>
      </c>
      <c r="K19" s="33">
        <v>-133325.04999999999</v>
      </c>
      <c r="Q19" s="2"/>
    </row>
    <row r="20" spans="2:17" ht="15.75" customHeight="1" x14ac:dyDescent="0.2">
      <c r="B20" s="25"/>
      <c r="C20" s="25"/>
      <c r="D20" s="25"/>
      <c r="E20" s="25"/>
      <c r="F20" s="25"/>
      <c r="G20" s="25"/>
      <c r="H20" s="25"/>
      <c r="I20" s="25"/>
      <c r="J20" s="25"/>
    </row>
    <row r="21" spans="2:17" ht="6.75" hidden="1" customHeight="1" x14ac:dyDescent="0.3">
      <c r="B21" s="25"/>
      <c r="C21" s="25"/>
      <c r="D21" s="25"/>
      <c r="E21" s="25"/>
      <c r="F21" s="25"/>
      <c r="G21" s="25"/>
      <c r="H21" s="25"/>
      <c r="I21" s="25"/>
      <c r="J21" s="25"/>
      <c r="Q21" s="21"/>
    </row>
    <row r="22" spans="2:17" s="21" customFormat="1" ht="24.95" customHeight="1" x14ac:dyDescent="0.3">
      <c r="B22" s="18" t="s">
        <v>16</v>
      </c>
      <c r="C22" s="19">
        <f t="shared" ref="C22:J22" si="1">C10+C19</f>
        <v>402779.5</v>
      </c>
      <c r="D22" s="19">
        <f t="shared" si="1"/>
        <v>397475.62</v>
      </c>
      <c r="E22" s="19">
        <f t="shared" si="1"/>
        <v>370967.17</v>
      </c>
      <c r="F22" s="19">
        <f t="shared" si="1"/>
        <v>0</v>
      </c>
      <c r="G22" s="19">
        <f t="shared" si="1"/>
        <v>19838.22</v>
      </c>
      <c r="H22" s="19">
        <f t="shared" si="1"/>
        <v>0</v>
      </c>
      <c r="I22" s="19">
        <f t="shared" si="1"/>
        <v>5303.8800000000119</v>
      </c>
      <c r="J22" s="19">
        <f t="shared" si="1"/>
        <v>26508.450000000012</v>
      </c>
      <c r="K22" s="20">
        <v>-360141.84</v>
      </c>
      <c r="Q22" s="2"/>
    </row>
    <row r="24" spans="2:17" ht="12.75" x14ac:dyDescent="0.2">
      <c r="B24" s="26"/>
    </row>
    <row r="26" spans="2:17" x14ac:dyDescent="0.2">
      <c r="B26" s="27"/>
    </row>
  </sheetData>
  <mergeCells count="6">
    <mergeCell ref="B2:E2"/>
    <mergeCell ref="B3:E3"/>
    <mergeCell ref="E8:E9"/>
    <mergeCell ref="J8:J9"/>
    <mergeCell ref="E13:E16"/>
    <mergeCell ref="J13:J18"/>
  </mergeCells>
  <conditionalFormatting sqref="B8:B10 B13:B19">
    <cfRule type="expression" dxfId="0" priority="1" stopIfTrue="1">
      <formula>$F8=TRUE</formula>
    </cfRule>
  </conditionalFormatting>
  <pageMargins left="0.51181102362204722" right="0.51181102362204722" top="0" bottom="0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2025-02-18T06:40:03Z</dcterms:modified>
</cp:coreProperties>
</file>